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PLO\ISM\Dominique Squadrito\NEGOZIATA COLLAUDI\MANIFESTAZIONE D'INTERESSE\"/>
    </mc:Choice>
  </mc:AlternateContent>
  <xr:revisionPtr revIDLastSave="0" documentId="13_ncr:1_{AB0DF617-084F-49BB-AAA3-F7CE32EB10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DTT (2)" sheetId="2" r:id="rId1"/>
  </sheets>
  <externalReferences>
    <externalReference r:id="rId2"/>
  </externalReferences>
  <definedNames>
    <definedName name="_xlnm._FilterDatabase" localSheetId="0" hidden="1">'DDTT (2)'!$A$1:$S$10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2" l="1"/>
  <c r="R8" i="2"/>
  <c r="R2" i="2"/>
  <c r="L7" i="2"/>
  <c r="M7" i="2" s="1"/>
  <c r="H7" i="2"/>
  <c r="O7" i="2" l="1"/>
  <c r="P7" i="2" s="1"/>
  <c r="Q7" i="2" s="1"/>
  <c r="L3" i="2" l="1"/>
  <c r="M3" i="2" s="1"/>
  <c r="O3" i="2" s="1"/>
  <c r="H3" i="2"/>
  <c r="P3" i="2" l="1"/>
  <c r="Q3" i="2" s="1"/>
  <c r="L4" i="2" l="1"/>
  <c r="M4" i="2" s="1"/>
  <c r="O4" i="2" s="1"/>
  <c r="L5" i="2"/>
  <c r="M5" i="2" s="1"/>
  <c r="L6" i="2"/>
  <c r="M6" i="2" s="1"/>
  <c r="L8" i="2"/>
  <c r="M8" i="2" s="1"/>
  <c r="O8" i="2" s="1"/>
  <c r="L9" i="2"/>
  <c r="M9" i="2" s="1"/>
  <c r="O9" i="2" s="1"/>
  <c r="P9" i="2" s="1"/>
  <c r="L10" i="2"/>
  <c r="M10" i="2" s="1"/>
  <c r="L2" i="2"/>
  <c r="M2" i="2" s="1"/>
  <c r="O2" i="2" s="1"/>
  <c r="O10" i="2" l="1"/>
  <c r="P10" i="2" s="1"/>
  <c r="Q10" i="2" s="1"/>
  <c r="O6" i="2"/>
  <c r="P6" i="2" s="1"/>
  <c r="O5" i="2"/>
  <c r="P5" i="2" s="1"/>
  <c r="P8" i="2"/>
  <c r="Q8" i="2" s="1"/>
  <c r="P4" i="2"/>
  <c r="Q4" i="2" s="1"/>
  <c r="P2" i="2"/>
  <c r="Q2" i="2" s="1"/>
  <c r="Q5" i="2" l="1"/>
  <c r="H4" i="2"/>
  <c r="H5" i="2"/>
  <c r="H6" i="2"/>
  <c r="H8" i="2"/>
  <c r="H9" i="2"/>
  <c r="H10" i="2"/>
  <c r="H2" i="2"/>
</calcChain>
</file>

<file path=xl/sharedStrings.xml><?xml version="1.0" encoding="utf-8"?>
<sst xmlns="http://schemas.openxmlformats.org/spreadsheetml/2006/main" count="64" uniqueCount="32">
  <si>
    <t>V</t>
  </si>
  <si>
    <t>G</t>
  </si>
  <si>
    <t>Q</t>
  </si>
  <si>
    <t>P</t>
  </si>
  <si>
    <t>Spese e oneri %</t>
  </si>
  <si>
    <t>Spese e oneri €
(S)</t>
  </si>
  <si>
    <t>Lotto</t>
  </si>
  <si>
    <t>Lotto 1</t>
  </si>
  <si>
    <t>Lotto 2</t>
  </si>
  <si>
    <t>Gara</t>
  </si>
  <si>
    <t>S.01</t>
  </si>
  <si>
    <t>S.03</t>
  </si>
  <si>
    <t>Corrispettivo netto
(CP)</t>
  </si>
  <si>
    <t>CP + S</t>
  </si>
  <si>
    <t>ID opere</t>
  </si>
  <si>
    <t>TOT. LOTTO</t>
  </si>
  <si>
    <t>TOT. GARA</t>
  </si>
  <si>
    <t>Corrispondenza L. 143/49</t>
  </si>
  <si>
    <t>Tratta</t>
  </si>
  <si>
    <t>Prestazione collaudo</t>
  </si>
  <si>
    <t>Qdl.03</t>
  </si>
  <si>
    <t>ALL.A14/A25-ORTONA</t>
  </si>
  <si>
    <t>Importo lavori tot. Lotto</t>
  </si>
  <si>
    <t>Importo tratta</t>
  </si>
  <si>
    <t>Collaudo per tratta</t>
  </si>
  <si>
    <t>Collaudi negoziata</t>
  </si>
  <si>
    <t>ATRI PINETO - ALL. A14/A25</t>
  </si>
  <si>
    <t>S.BEN. DEL TRONTO-ATRI PINETO</t>
  </si>
  <si>
    <t>ORTONA-VAL DI SANGRO</t>
  </si>
  <si>
    <t>DT1-A: Sottovia Sv. PEGLI;Viadotto MOLINASSI;Viadotto T. VEILINO;Viadotto T. BISAGNO;Viadotto MARASSI;Viadotto T. STURLA;Viadotto Rio CASTAGNA;Viadotto Rio BAGNARA;Viadotto T. NERVI;Viadotto Rio BURCHI;Viadotto T. SORI;Viadotto S. FRANCESCO;Viadotto SAMPIERDICANNE;Viadotto T. ENTELLA;Viadotto BUZERO;Viadotto CERUSA I;Viadotto CERUSA II;Viadotto FADO;S32;Viadotto TIANIN;Viadotto su S.S. 229</t>
  </si>
  <si>
    <t>VAL DI SANGRO-VASTO SUD</t>
  </si>
  <si>
    <t>MEINA - BAVENO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</si>
</sst>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0.0000%"/>
    <numFmt numFmtId="166" formatCode="0.000%"/>
    <numFmt numFmtId="167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77">
    <xf numFmtId="0" fontId="0" fillId="0" borderId="0" xfId="0"/>
    <xf numFmtId="164" fontId="0" fillId="0" borderId="1" xfId="1" applyFont="1" applyBorder="1"/>
    <xf numFmtId="2" fontId="0" fillId="0" borderId="1" xfId="0" applyNumberFormat="1" applyBorder="1"/>
    <xf numFmtId="0" fontId="0" fillId="0" borderId="1" xfId="0" applyBorder="1"/>
    <xf numFmtId="0" fontId="0" fillId="0" borderId="1" xfId="0" applyBorder="1" applyAlignment="1"/>
    <xf numFmtId="164" fontId="0" fillId="0" borderId="1" xfId="1" applyFont="1" applyBorder="1" applyAlignment="1"/>
    <xf numFmtId="2" fontId="0" fillId="0" borderId="1" xfId="0" applyNumberFormat="1" applyBorder="1" applyAlignment="1"/>
    <xf numFmtId="167" fontId="0" fillId="0" borderId="1" xfId="0" applyNumberFormat="1" applyBorder="1" applyAlignment="1"/>
    <xf numFmtId="164" fontId="0" fillId="0" borderId="1" xfId="1" applyFont="1" applyFill="1" applyBorder="1" applyAlignment="1"/>
    <xf numFmtId="166" fontId="0" fillId="0" borderId="1" xfId="2" applyNumberFormat="1" applyFont="1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6" fontId="0" fillId="0" borderId="1" xfId="2" applyNumberFormat="1" applyFont="1" applyBorder="1"/>
    <xf numFmtId="9" fontId="0" fillId="0" borderId="1" xfId="2" applyFont="1" applyBorder="1"/>
    <xf numFmtId="165" fontId="0" fillId="0" borderId="1" xfId="2" applyNumberFormat="1" applyFont="1" applyBorder="1" applyAlignment="1"/>
    <xf numFmtId="17" fontId="0" fillId="0" borderId="1" xfId="0" applyNumberFormat="1" applyFont="1" applyBorder="1" applyAlignment="1">
      <alignment vertical="center"/>
    </xf>
    <xf numFmtId="17" fontId="0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 vertical="center" wrapText="1"/>
    </xf>
    <xf numFmtId="166" fontId="2" fillId="2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/>
    <xf numFmtId="164" fontId="0" fillId="0" borderId="3" xfId="1" applyFont="1" applyBorder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>
      <alignment vertical="center"/>
    </xf>
    <xf numFmtId="17" fontId="0" fillId="0" borderId="5" xfId="0" applyNumberFormat="1" applyFont="1" applyBorder="1" applyAlignment="1">
      <alignment vertical="center"/>
    </xf>
    <xf numFmtId="164" fontId="0" fillId="0" borderId="5" xfId="1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164" fontId="0" fillId="0" borderId="5" xfId="1" applyFont="1" applyBorder="1" applyAlignment="1"/>
    <xf numFmtId="2" fontId="0" fillId="0" borderId="5" xfId="0" applyNumberFormat="1" applyBorder="1" applyAlignment="1"/>
    <xf numFmtId="167" fontId="0" fillId="0" borderId="5" xfId="0" applyNumberFormat="1" applyBorder="1" applyAlignment="1"/>
    <xf numFmtId="165" fontId="0" fillId="0" borderId="5" xfId="2" applyNumberFormat="1" applyFont="1" applyBorder="1" applyAlignment="1"/>
    <xf numFmtId="164" fontId="0" fillId="0" borderId="5" xfId="1" applyFont="1" applyFill="1" applyBorder="1" applyAlignment="1"/>
    <xf numFmtId="166" fontId="0" fillId="0" borderId="5" xfId="2" applyNumberFormat="1" applyFont="1" applyFill="1" applyBorder="1" applyAlignment="1"/>
    <xf numFmtId="164" fontId="0" fillId="0" borderId="6" xfId="1" applyFont="1" applyBorder="1" applyAlignment="1"/>
    <xf numFmtId="0" fontId="0" fillId="0" borderId="7" xfId="0" applyBorder="1" applyAlignment="1"/>
    <xf numFmtId="164" fontId="0" fillId="0" borderId="8" xfId="1" applyFont="1" applyBorder="1" applyAlignment="1"/>
    <xf numFmtId="0" fontId="0" fillId="0" borderId="9" xfId="0" applyBorder="1" applyAlignment="1"/>
    <xf numFmtId="0" fontId="0" fillId="0" borderId="10" xfId="0" applyBorder="1" applyAlignment="1">
      <alignment vertical="center"/>
    </xf>
    <xf numFmtId="17" fontId="0" fillId="0" borderId="10" xfId="0" applyNumberFormat="1" applyFont="1" applyBorder="1" applyAlignment="1">
      <alignment vertical="center"/>
    </xf>
    <xf numFmtId="164" fontId="0" fillId="0" borderId="10" xfId="1" applyFont="1" applyBorder="1" applyAlignment="1">
      <alignment vertical="center"/>
    </xf>
    <xf numFmtId="164" fontId="0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2" fontId="0" fillId="0" borderId="10" xfId="0" applyNumberFormat="1" applyBorder="1"/>
    <xf numFmtId="167" fontId="0" fillId="0" borderId="10" xfId="0" applyNumberFormat="1" applyBorder="1" applyAlignment="1"/>
    <xf numFmtId="165" fontId="0" fillId="0" borderId="10" xfId="2" applyNumberFormat="1" applyFont="1" applyBorder="1" applyAlignment="1"/>
    <xf numFmtId="164" fontId="0" fillId="0" borderId="10" xfId="1" applyFont="1" applyFill="1" applyBorder="1" applyAlignment="1"/>
    <xf numFmtId="166" fontId="0" fillId="0" borderId="10" xfId="2" applyNumberFormat="1" applyFont="1" applyFill="1" applyBorder="1" applyAlignment="1"/>
    <xf numFmtId="164" fontId="0" fillId="0" borderId="10" xfId="1" applyFont="1" applyBorder="1" applyAlignment="1"/>
    <xf numFmtId="164" fontId="0" fillId="0" borderId="11" xfId="1" applyFont="1" applyBorder="1" applyAlignment="1"/>
    <xf numFmtId="0" fontId="0" fillId="0" borderId="3" xfId="0" applyBorder="1"/>
    <xf numFmtId="0" fontId="0" fillId="0" borderId="3" xfId="0" applyFont="1" applyBorder="1"/>
    <xf numFmtId="9" fontId="0" fillId="0" borderId="3" xfId="2" applyFont="1" applyBorder="1"/>
    <xf numFmtId="166" fontId="0" fillId="0" borderId="3" xfId="2" applyNumberFormat="1" applyFont="1" applyBorder="1"/>
    <xf numFmtId="17" fontId="0" fillId="0" borderId="5" xfId="0" applyNumberFormat="1" applyFont="1" applyBorder="1"/>
    <xf numFmtId="164" fontId="0" fillId="0" borderId="5" xfId="1" applyFont="1" applyBorder="1"/>
    <xf numFmtId="2" fontId="0" fillId="0" borderId="5" xfId="0" applyNumberFormat="1" applyBorder="1"/>
    <xf numFmtId="17" fontId="0" fillId="0" borderId="10" xfId="0" applyNumberFormat="1" applyFont="1" applyBorder="1"/>
    <xf numFmtId="164" fontId="0" fillId="0" borderId="10" xfId="1" applyFont="1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15" xfId="0" applyBorder="1" applyAlignment="1"/>
    <xf numFmtId="164" fontId="0" fillId="0" borderId="15" xfId="1" applyFont="1" applyBorder="1"/>
    <xf numFmtId="0" fontId="0" fillId="0" borderId="15" xfId="0" applyBorder="1"/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</cellXfs>
  <cellStyles count="4">
    <cellStyle name="Normale" xfId="0" builtinId="0"/>
    <cellStyle name="Normale 2" xfId="3" xr:uid="{3D33075E-D392-4D6A-8D49-E1080511C29D}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6112627\Desktop\CASI\CASO%20Gare%20DL%20e%20Piano%20di%20committenza\Calcolo%20importi%20DL\Tab%20x%20calcolo%20importi%20DM%2017.06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Tavola Z-1"/>
      <sheetName val="Z-2 Preliminare"/>
      <sheetName val="Z-2 Definitiva"/>
      <sheetName val="Z-2 Esecutiva"/>
      <sheetName val="Z-2 DL"/>
      <sheetName val="Z-2 Verifiche e Collaudi"/>
      <sheetName val="Tavola Z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/>
          <cell r="D1" t="str">
            <v>L. 143/49
Classi e
categorie</v>
          </cell>
        </row>
        <row r="2">
          <cell r="C2" t="str">
            <v>E.01</v>
          </cell>
          <cell r="D2" t="str">
            <v>I/a  I/b</v>
          </cell>
        </row>
        <row r="3">
          <cell r="C3" t="str">
            <v>E.02</v>
          </cell>
          <cell r="D3" t="str">
            <v>I/c</v>
          </cell>
        </row>
        <row r="4">
          <cell r="C4" t="str">
            <v>E.03</v>
          </cell>
          <cell r="D4" t="str">
            <v>I/c</v>
          </cell>
        </row>
        <row r="5">
          <cell r="C5" t="str">
            <v>E.04</v>
          </cell>
          <cell r="D5" t="str">
            <v>I/d</v>
          </cell>
        </row>
        <row r="6">
          <cell r="C6" t="str">
            <v>E.05</v>
          </cell>
          <cell r="D6" t="str">
            <v>I/a  I/b</v>
          </cell>
        </row>
        <row r="7">
          <cell r="C7" t="str">
            <v>E.06</v>
          </cell>
          <cell r="D7" t="str">
            <v>I/c</v>
          </cell>
        </row>
        <row r="8">
          <cell r="C8" t="str">
            <v>E.07</v>
          </cell>
          <cell r="D8" t="str">
            <v>I/d</v>
          </cell>
        </row>
        <row r="9">
          <cell r="C9" t="str">
            <v>E.08</v>
          </cell>
          <cell r="D9" t="str">
            <v>I/c</v>
          </cell>
        </row>
        <row r="10">
          <cell r="C10" t="str">
            <v>E.09</v>
          </cell>
          <cell r="D10" t="str">
            <v>I/d</v>
          </cell>
        </row>
        <row r="11">
          <cell r="C11" t="str">
            <v>E.10</v>
          </cell>
          <cell r="D11" t="str">
            <v>I/d</v>
          </cell>
        </row>
        <row r="12">
          <cell r="C12" t="str">
            <v>E.11</v>
          </cell>
          <cell r="D12" t="str">
            <v>I/c</v>
          </cell>
        </row>
        <row r="13">
          <cell r="C13" t="str">
            <v>E.12</v>
          </cell>
          <cell r="D13" t="str">
            <v>I/d</v>
          </cell>
        </row>
        <row r="14">
          <cell r="C14" t="str">
            <v>E.13</v>
          </cell>
          <cell r="D14" t="str">
            <v>I/d</v>
          </cell>
        </row>
        <row r="15">
          <cell r="C15" t="str">
            <v>E.14</v>
          </cell>
          <cell r="D15" t="str">
            <v>I/a  I/b</v>
          </cell>
        </row>
        <row r="16">
          <cell r="C16" t="str">
            <v>E.15</v>
          </cell>
          <cell r="D16" t="str">
            <v>I/c</v>
          </cell>
        </row>
        <row r="17">
          <cell r="C17" t="str">
            <v>E.16</v>
          </cell>
          <cell r="D17" t="str">
            <v>I/d</v>
          </cell>
        </row>
        <row r="18">
          <cell r="C18" t="str">
            <v>E.17</v>
          </cell>
          <cell r="D18" t="str">
            <v>I/a  I/b</v>
          </cell>
        </row>
        <row r="19">
          <cell r="C19" t="str">
            <v>E.18</v>
          </cell>
          <cell r="D19" t="str">
            <v>I/c</v>
          </cell>
        </row>
        <row r="20">
          <cell r="C20" t="str">
            <v>E.19</v>
          </cell>
          <cell r="D20" t="str">
            <v>I/d</v>
          </cell>
        </row>
        <row r="21">
          <cell r="C21" t="str">
            <v>E.20</v>
          </cell>
          <cell r="D21" t="str">
            <v>I/c</v>
          </cell>
        </row>
        <row r="22">
          <cell r="C22" t="str">
            <v>E.21</v>
          </cell>
          <cell r="D22" t="str">
            <v>I/d</v>
          </cell>
        </row>
        <row r="23">
          <cell r="C23" t="str">
            <v>E.22</v>
          </cell>
          <cell r="D23" t="str">
            <v>I/e</v>
          </cell>
        </row>
        <row r="24">
          <cell r="C24" t="str">
            <v>S.01</v>
          </cell>
          <cell r="D24" t="str">
            <v>I/f</v>
          </cell>
        </row>
        <row r="25">
          <cell r="C25" t="str">
            <v>S.02</v>
          </cell>
          <cell r="D25" t="str">
            <v>IX/a</v>
          </cell>
        </row>
        <row r="26">
          <cell r="C26" t="str">
            <v>S.03</v>
          </cell>
          <cell r="D26" t="str">
            <v>I/g</v>
          </cell>
        </row>
        <row r="27">
          <cell r="C27" t="str">
            <v>S.04</v>
          </cell>
          <cell r="D27" t="str">
            <v>IX/b</v>
          </cell>
        </row>
        <row r="28">
          <cell r="C28" t="str">
            <v>S.05</v>
          </cell>
          <cell r="D28" t="str">
            <v>IX/b IX/c</v>
          </cell>
        </row>
        <row r="29">
          <cell r="C29" t="str">
            <v>S.06</v>
          </cell>
          <cell r="D29" t="str">
            <v>I/g  IX/c</v>
          </cell>
        </row>
        <row r="30">
          <cell r="C30" t="str">
            <v>IA.01</v>
          </cell>
          <cell r="D30" t="str">
            <v>III/a</v>
          </cell>
        </row>
        <row r="31">
          <cell r="C31" t="str">
            <v>IA.02</v>
          </cell>
          <cell r="D31" t="str">
            <v>III/b</v>
          </cell>
        </row>
        <row r="32">
          <cell r="C32" t="str">
            <v>IA.03</v>
          </cell>
          <cell r="D32" t="str">
            <v>III/c</v>
          </cell>
        </row>
        <row r="33">
          <cell r="C33" t="str">
            <v>IA.04</v>
          </cell>
          <cell r="D33" t="str">
            <v>III/c</v>
          </cell>
        </row>
        <row r="34">
          <cell r="C34" t="str">
            <v>IB.04</v>
          </cell>
          <cell r="D34" t="str">
            <v>II/a</v>
          </cell>
        </row>
        <row r="35">
          <cell r="C35" t="str">
            <v>IB.05</v>
          </cell>
          <cell r="D35" t="str">
            <v>II/b</v>
          </cell>
        </row>
        <row r="36">
          <cell r="C36" t="str">
            <v>IB.06</v>
          </cell>
          <cell r="D36" t="str">
            <v>II/b</v>
          </cell>
        </row>
        <row r="37">
          <cell r="C37" t="str">
            <v>IB.07</v>
          </cell>
          <cell r="D37" t="str">
            <v>II/c</v>
          </cell>
        </row>
        <row r="38">
          <cell r="C38" t="str">
            <v>IB.08</v>
          </cell>
          <cell r="D38" t="str">
            <v>IV/c</v>
          </cell>
        </row>
        <row r="39">
          <cell r="C39" t="str">
            <v>IB.09</v>
          </cell>
          <cell r="D39" t="str">
            <v>IV/b</v>
          </cell>
        </row>
        <row r="40">
          <cell r="C40" t="str">
            <v>IB.10</v>
          </cell>
          <cell r="D40" t="str">
            <v>IV/a</v>
          </cell>
        </row>
        <row r="41">
          <cell r="C41" t="str">
            <v>IB.11</v>
          </cell>
          <cell r="D41"/>
        </row>
        <row r="42">
          <cell r="C42" t="str">
            <v>IB.12</v>
          </cell>
          <cell r="D42"/>
        </row>
        <row r="43">
          <cell r="C43" t="str">
            <v>V.01</v>
          </cell>
          <cell r="D43" t="str">
            <v>VI/a</v>
          </cell>
        </row>
        <row r="44">
          <cell r="C44" t="str">
            <v>V.02</v>
          </cell>
          <cell r="D44" t="str">
            <v>VI/a</v>
          </cell>
        </row>
        <row r="45">
          <cell r="C45" t="str">
            <v>V.03</v>
          </cell>
          <cell r="D45" t="str">
            <v>VI/b</v>
          </cell>
        </row>
        <row r="46">
          <cell r="C46" t="str">
            <v>D.01</v>
          </cell>
          <cell r="D46" t="str">
            <v>VII/c</v>
          </cell>
        </row>
        <row r="47">
          <cell r="C47" t="str">
            <v>D.02</v>
          </cell>
          <cell r="D47" t="str">
            <v>VII/a</v>
          </cell>
        </row>
        <row r="48">
          <cell r="C48" t="str">
            <v>D.03</v>
          </cell>
          <cell r="D48" t="str">
            <v>VII/b</v>
          </cell>
        </row>
        <row r="49">
          <cell r="C49" t="str">
            <v>D.04</v>
          </cell>
          <cell r="D49" t="str">
            <v>VIII</v>
          </cell>
        </row>
        <row r="50">
          <cell r="C50" t="str">
            <v>D.05</v>
          </cell>
          <cell r="D50"/>
        </row>
        <row r="51">
          <cell r="C51" t="str">
            <v>T.01</v>
          </cell>
          <cell r="D51"/>
        </row>
        <row r="52">
          <cell r="C52" t="str">
            <v>T.02</v>
          </cell>
          <cell r="D52"/>
        </row>
        <row r="53">
          <cell r="C53" t="str">
            <v>T.03</v>
          </cell>
          <cell r="D53"/>
        </row>
        <row r="54">
          <cell r="C54" t="str">
            <v>P.01</v>
          </cell>
          <cell r="D54"/>
        </row>
        <row r="55">
          <cell r="C55" t="str">
            <v>P.02</v>
          </cell>
          <cell r="D55"/>
        </row>
        <row r="56">
          <cell r="C56" t="str">
            <v>P.03</v>
          </cell>
          <cell r="D56"/>
        </row>
        <row r="57">
          <cell r="C57" t="str">
            <v>P.04</v>
          </cell>
          <cell r="D57"/>
        </row>
        <row r="58">
          <cell r="C58" t="str">
            <v>P.05</v>
          </cell>
          <cell r="D58"/>
        </row>
        <row r="59">
          <cell r="C59" t="str">
            <v>P.06</v>
          </cell>
          <cell r="D59"/>
        </row>
        <row r="60">
          <cell r="C60" t="str">
            <v>U.01</v>
          </cell>
          <cell r="D60"/>
        </row>
        <row r="61">
          <cell r="C61" t="str">
            <v>U.02</v>
          </cell>
          <cell r="D61"/>
        </row>
        <row r="62">
          <cell r="C62" t="str">
            <v>U.03</v>
          </cell>
          <cell r="D62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C6C51-C1DA-40D6-A530-908759B47786}">
  <dimension ref="A1:AL11"/>
  <sheetViews>
    <sheetView tabSelected="1" zoomScale="80" zoomScaleNormal="80" workbookViewId="0">
      <pane ySplit="1" topLeftCell="A2" activePane="bottomLeft" state="frozen"/>
      <selection pane="bottomLeft" activeCell="I23" sqref="I23"/>
    </sheetView>
  </sheetViews>
  <sheetFormatPr defaultColWidth="8.7109375" defaultRowHeight="15" x14ac:dyDescent="0.25"/>
  <cols>
    <col min="1" max="1" width="25.5703125" style="3" bestFit="1" customWidth="1"/>
    <col min="2" max="2" width="14" style="3" customWidth="1"/>
    <col min="3" max="3" width="13.85546875" style="19" customWidth="1"/>
    <col min="4" max="4" width="17.7109375" style="1" customWidth="1"/>
    <col min="5" max="5" width="17.42578125" style="19" customWidth="1"/>
    <col min="6" max="6" width="14" style="4" customWidth="1"/>
    <col min="7" max="8" width="14" style="13" customWidth="1"/>
    <col min="9" max="9" width="31.140625" style="1" customWidth="1"/>
    <col min="10" max="11" width="22.7109375" style="3" customWidth="1"/>
    <col min="12" max="12" width="8.7109375" style="15" customWidth="1"/>
    <col min="13" max="13" width="13.85546875" style="1" customWidth="1"/>
    <col min="14" max="14" width="9.7109375" style="14" customWidth="1"/>
    <col min="15" max="15" width="13" style="1" customWidth="1"/>
    <col min="16" max="17" width="14.140625" style="3" customWidth="1"/>
    <col min="18" max="19" width="15.140625" style="3" customWidth="1"/>
    <col min="20" max="20" width="0" style="3" hidden="1" customWidth="1"/>
    <col min="21" max="16384" width="8.7109375" style="3"/>
  </cols>
  <sheetData>
    <row r="1" spans="1:38" s="10" customFormat="1" ht="45.75" thickBot="1" x14ac:dyDescent="0.3">
      <c r="A1" s="21" t="s">
        <v>9</v>
      </c>
      <c r="B1" s="21" t="s">
        <v>6</v>
      </c>
      <c r="C1" s="21" t="s">
        <v>18</v>
      </c>
      <c r="D1" s="22" t="s">
        <v>23</v>
      </c>
      <c r="E1" s="21" t="s">
        <v>22</v>
      </c>
      <c r="F1" s="21" t="s">
        <v>19</v>
      </c>
      <c r="G1" s="21" t="s">
        <v>14</v>
      </c>
      <c r="H1" s="21" t="s">
        <v>17</v>
      </c>
      <c r="I1" s="22" t="s">
        <v>0</v>
      </c>
      <c r="J1" s="21" t="s">
        <v>1</v>
      </c>
      <c r="K1" s="21" t="s">
        <v>2</v>
      </c>
      <c r="L1" s="23" t="s">
        <v>3</v>
      </c>
      <c r="M1" s="22" t="s">
        <v>12</v>
      </c>
      <c r="N1" s="24" t="s">
        <v>4</v>
      </c>
      <c r="O1" s="22" t="s">
        <v>5</v>
      </c>
      <c r="P1" s="21" t="s">
        <v>13</v>
      </c>
      <c r="Q1" s="21" t="s">
        <v>24</v>
      </c>
      <c r="R1" s="65" t="s">
        <v>15</v>
      </c>
      <c r="S1" s="65" t="s">
        <v>16</v>
      </c>
    </row>
    <row r="2" spans="1:38" s="4" customFormat="1" ht="14.45" customHeight="1" x14ac:dyDescent="0.25">
      <c r="A2" s="28" t="s">
        <v>25</v>
      </c>
      <c r="B2" s="29" t="s">
        <v>7</v>
      </c>
      <c r="C2" s="30" t="s">
        <v>26</v>
      </c>
      <c r="D2" s="31">
        <v>3693500</v>
      </c>
      <c r="E2" s="32">
        <v>14145237.157752698</v>
      </c>
      <c r="F2" s="29" t="s">
        <v>20</v>
      </c>
      <c r="G2" s="33" t="s">
        <v>10</v>
      </c>
      <c r="H2" s="33" t="str">
        <f>VLOOKUP(G2,'[1]Tavola Z-1 (2)'!$C:$D,2,0)</f>
        <v>I/f</v>
      </c>
      <c r="I2" s="34">
        <v>3693500</v>
      </c>
      <c r="J2" s="35">
        <v>0.7</v>
      </c>
      <c r="K2" s="36">
        <v>0.22</v>
      </c>
      <c r="L2" s="37">
        <f>0.03+10/(I2)^0.4</f>
        <v>5.3606128053193675E-2</v>
      </c>
      <c r="M2" s="38">
        <f>+I2*J2*K2*L2</f>
        <v>30491.112030528508</v>
      </c>
      <c r="N2" s="39">
        <v>0.23316562499999999</v>
      </c>
      <c r="O2" s="38">
        <f t="shared" ref="O2:O10" si="0">+M2*N2</f>
        <v>7109.4791935431986</v>
      </c>
      <c r="P2" s="34">
        <f>+M2+O2</f>
        <v>37600.591224071708</v>
      </c>
      <c r="Q2" s="40">
        <f>+P2</f>
        <v>37600.591224071708</v>
      </c>
      <c r="R2" s="69">
        <f>+Q2+Q3+Q4+Q5+Q7</f>
        <v>162468.08803273804</v>
      </c>
      <c r="S2" s="74">
        <f>+R2+R8</f>
        <v>742716.23826639762</v>
      </c>
      <c r="T2" s="66">
        <v>0.23926249999999999</v>
      </c>
    </row>
    <row r="3" spans="1:38" s="4" customFormat="1" ht="14.45" customHeight="1" x14ac:dyDescent="0.25">
      <c r="A3" s="41" t="s">
        <v>25</v>
      </c>
      <c r="B3" s="11" t="s">
        <v>7</v>
      </c>
      <c r="C3" s="17" t="s">
        <v>27</v>
      </c>
      <c r="D3" s="12">
        <v>3362999.9999999995</v>
      </c>
      <c r="E3" s="20">
        <v>14145237.157752698</v>
      </c>
      <c r="F3" s="11" t="s">
        <v>20</v>
      </c>
      <c r="G3" s="13" t="s">
        <v>10</v>
      </c>
      <c r="H3" s="13" t="str">
        <f>VLOOKUP(G3,'[1]Tavola Z-1 (2)'!$C:$D,2,0)</f>
        <v>I/f</v>
      </c>
      <c r="I3" s="5">
        <v>3362999.9999999995</v>
      </c>
      <c r="J3" s="6">
        <v>0.7</v>
      </c>
      <c r="K3" s="7">
        <v>0.22</v>
      </c>
      <c r="L3" s="16">
        <f>0.03+10/(I3)^0.4</f>
        <v>5.450807795575395E-2</v>
      </c>
      <c r="M3" s="8">
        <f>+I3*J3*K3*L3</f>
        <v>28229.842589440876</v>
      </c>
      <c r="N3" s="9">
        <v>0.23523125</v>
      </c>
      <c r="O3" s="8">
        <f t="shared" si="0"/>
        <v>6640.5411596174145</v>
      </c>
      <c r="P3" s="5">
        <f>+M3+O3</f>
        <v>34870.383749058288</v>
      </c>
      <c r="Q3" s="42">
        <f>+P3</f>
        <v>34870.383749058288</v>
      </c>
      <c r="R3" s="70"/>
      <c r="S3" s="75"/>
      <c r="T3" s="66"/>
    </row>
    <row r="4" spans="1:38" x14ac:dyDescent="0.25">
      <c r="A4" s="41" t="s">
        <v>25</v>
      </c>
      <c r="B4" s="11" t="s">
        <v>7</v>
      </c>
      <c r="C4" s="17" t="s">
        <v>21</v>
      </c>
      <c r="D4" s="12">
        <v>1395500.0000000002</v>
      </c>
      <c r="E4" s="20">
        <v>14145237.157752698</v>
      </c>
      <c r="F4" s="11" t="s">
        <v>20</v>
      </c>
      <c r="G4" s="13" t="s">
        <v>10</v>
      </c>
      <c r="H4" s="13" t="str">
        <f>VLOOKUP(G4,'[1]Tavola Z-1 (2)'!$C:$D,2,0)</f>
        <v>I/f</v>
      </c>
      <c r="I4" s="12">
        <v>1395500.0000000002</v>
      </c>
      <c r="J4" s="2">
        <v>0.7</v>
      </c>
      <c r="K4" s="7">
        <v>0.22</v>
      </c>
      <c r="L4" s="16">
        <f t="shared" ref="L4:L10" si="1">0.03+10/(I4)^0.4</f>
        <v>6.4842400113010845E-2</v>
      </c>
      <c r="M4" s="8">
        <f t="shared" ref="M4:M10" si="2">+I4*J4*K4*L4</f>
        <v>13935.085681086824</v>
      </c>
      <c r="N4" s="9">
        <v>0.24752812499999999</v>
      </c>
      <c r="O4" s="8">
        <f t="shared" si="0"/>
        <v>3449.3256303537696</v>
      </c>
      <c r="P4" s="5">
        <f t="shared" ref="P4:P10" si="3">+M4+O4</f>
        <v>17384.411311440595</v>
      </c>
      <c r="Q4" s="42">
        <f>+P4</f>
        <v>17384.411311440595</v>
      </c>
      <c r="R4" s="70"/>
      <c r="S4" s="75"/>
      <c r="T4" s="67">
        <v>0.24266874999999999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5">
      <c r="A5" s="41" t="s">
        <v>25</v>
      </c>
      <c r="B5" s="11" t="s">
        <v>7</v>
      </c>
      <c r="C5" s="17" t="s">
        <v>28</v>
      </c>
      <c r="D5" s="12">
        <v>5436237.1577526983</v>
      </c>
      <c r="E5" s="20">
        <v>14145237.157752698</v>
      </c>
      <c r="F5" s="11" t="s">
        <v>20</v>
      </c>
      <c r="G5" s="13" t="s">
        <v>10</v>
      </c>
      <c r="H5" s="13" t="str">
        <f>VLOOKUP(G5,'[1]Tavola Z-1 (2)'!$C:$D,2,0)</f>
        <v>I/f</v>
      </c>
      <c r="I5" s="12">
        <v>3184000</v>
      </c>
      <c r="J5" s="2">
        <v>0.7</v>
      </c>
      <c r="K5" s="7">
        <v>0.22</v>
      </c>
      <c r="L5" s="16">
        <f t="shared" si="1"/>
        <v>5.5050175702988147E-2</v>
      </c>
      <c r="M5" s="8">
        <f t="shared" si="2"/>
        <v>26993.082953500394</v>
      </c>
      <c r="N5" s="9">
        <v>0.23635</v>
      </c>
      <c r="O5" s="8">
        <f t="shared" si="0"/>
        <v>6379.815156059818</v>
      </c>
      <c r="P5" s="5">
        <f t="shared" si="3"/>
        <v>33372.898109560214</v>
      </c>
      <c r="Q5" s="72">
        <f>+P5+P6</f>
        <v>67737.036225090415</v>
      </c>
      <c r="R5" s="70"/>
      <c r="S5" s="75"/>
      <c r="T5" s="68">
        <v>0.24151101047082957</v>
      </c>
    </row>
    <row r="6" spans="1:38" x14ac:dyDescent="0.25">
      <c r="A6" s="41" t="s">
        <v>25</v>
      </c>
      <c r="B6" s="11" t="s">
        <v>7</v>
      </c>
      <c r="C6" s="17" t="s">
        <v>28</v>
      </c>
      <c r="D6" s="12">
        <v>5436237.1577526983</v>
      </c>
      <c r="E6" s="20">
        <v>14145237.157752698</v>
      </c>
      <c r="F6" s="11" t="s">
        <v>20</v>
      </c>
      <c r="G6" s="13" t="s">
        <v>11</v>
      </c>
      <c r="H6" s="13" t="str">
        <f>VLOOKUP(G6,'[1]Tavola Z-1 (2)'!$C:$D,2,0)</f>
        <v>I/g</v>
      </c>
      <c r="I6" s="12">
        <v>2252237.1577526983</v>
      </c>
      <c r="J6" s="2">
        <v>0.95</v>
      </c>
      <c r="K6" s="7">
        <v>0.22</v>
      </c>
      <c r="L6" s="16">
        <f t="shared" si="1"/>
        <v>5.8770959938547959E-2</v>
      </c>
      <c r="M6" s="8">
        <f t="shared" si="2"/>
        <v>27664.523212012125</v>
      </c>
      <c r="N6" s="9">
        <v>0.24217351776404564</v>
      </c>
      <c r="O6" s="8">
        <f t="shared" si="0"/>
        <v>6699.6149035180715</v>
      </c>
      <c r="P6" s="5">
        <f t="shared" si="3"/>
        <v>34364.138115530193</v>
      </c>
      <c r="Q6" s="72"/>
      <c r="R6" s="70"/>
      <c r="S6" s="75"/>
      <c r="T6" s="68"/>
    </row>
    <row r="7" spans="1:38" ht="15.75" thickBot="1" x14ac:dyDescent="0.3">
      <c r="A7" s="43" t="s">
        <v>25</v>
      </c>
      <c r="B7" s="44" t="s">
        <v>7</v>
      </c>
      <c r="C7" s="45" t="s">
        <v>30</v>
      </c>
      <c r="D7" s="46">
        <v>257000</v>
      </c>
      <c r="E7" s="47">
        <v>14145237.157752698</v>
      </c>
      <c r="F7" s="44" t="s">
        <v>20</v>
      </c>
      <c r="G7" s="48" t="s">
        <v>10</v>
      </c>
      <c r="H7" s="48" t="str">
        <f>VLOOKUP(G7,'[1]Tavola Z-1 (2)'!$C:$D,2,0)</f>
        <v>I/f</v>
      </c>
      <c r="I7" s="46">
        <v>257000</v>
      </c>
      <c r="J7" s="49">
        <v>0.7</v>
      </c>
      <c r="K7" s="50">
        <v>0.22</v>
      </c>
      <c r="L7" s="51">
        <f t="shared" ref="L7" si="4">0.03+10/(I7)^0.4</f>
        <v>9.8553045087211161E-2</v>
      </c>
      <c r="M7" s="52">
        <f t="shared" ref="M7" si="5">+I7*J7*K7*L7</f>
        <v>3900.5324184616434</v>
      </c>
      <c r="N7" s="53">
        <v>0.25</v>
      </c>
      <c r="O7" s="52">
        <f t="shared" ref="O7" si="6">+M7*N7</f>
        <v>975.13310461541084</v>
      </c>
      <c r="P7" s="54">
        <f t="shared" ref="P7" si="7">+M7+O7</f>
        <v>4875.6655230770539</v>
      </c>
      <c r="Q7" s="55">
        <f>+P7</f>
        <v>4875.6655230770539</v>
      </c>
      <c r="R7" s="71"/>
      <c r="S7" s="75"/>
      <c r="T7" s="68"/>
    </row>
    <row r="8" spans="1:38" ht="14.45" customHeight="1" x14ac:dyDescent="0.25">
      <c r="A8" s="28" t="s">
        <v>25</v>
      </c>
      <c r="B8" s="29" t="s">
        <v>8</v>
      </c>
      <c r="C8" s="60" t="s">
        <v>29</v>
      </c>
      <c r="D8" s="61">
        <v>10843000</v>
      </c>
      <c r="E8" s="32">
        <v>62843000</v>
      </c>
      <c r="F8" s="29" t="s">
        <v>20</v>
      </c>
      <c r="G8" s="33" t="s">
        <v>10</v>
      </c>
      <c r="H8" s="33" t="str">
        <f>VLOOKUP(G8,'[1]Tavola Z-1 (2)'!$C:$D,2,0)</f>
        <v>I/f</v>
      </c>
      <c r="I8" s="61">
        <v>10843000</v>
      </c>
      <c r="J8" s="62">
        <v>0.7</v>
      </c>
      <c r="K8" s="36">
        <v>0.22</v>
      </c>
      <c r="L8" s="37">
        <f t="shared" si="1"/>
        <v>4.5344057485688233E-2</v>
      </c>
      <c r="M8" s="38">
        <f>+I8*J8*K8*L8</f>
        <v>75716.504758866882</v>
      </c>
      <c r="N8" s="39">
        <v>0.18848124999999999</v>
      </c>
      <c r="O8" s="38">
        <f>+M8*N8</f>
        <v>14271.141462582178</v>
      </c>
      <c r="P8" s="34">
        <f t="shared" si="3"/>
        <v>89987.64622144906</v>
      </c>
      <c r="Q8" s="73">
        <f>+P8+P9</f>
        <v>465857.93064000009</v>
      </c>
      <c r="R8" s="69">
        <f>+Q8+Q10</f>
        <v>580248.15023365954</v>
      </c>
      <c r="S8" s="75"/>
      <c r="T8" s="68">
        <v>0.23365625000000001</v>
      </c>
    </row>
    <row r="9" spans="1:38" x14ac:dyDescent="0.25">
      <c r="A9" s="41" t="s">
        <v>25</v>
      </c>
      <c r="B9" s="11" t="s">
        <v>8</v>
      </c>
      <c r="C9" s="18" t="s">
        <v>29</v>
      </c>
      <c r="D9" s="1">
        <v>42000000</v>
      </c>
      <c r="E9" s="20">
        <v>62843000</v>
      </c>
      <c r="F9" s="11" t="s">
        <v>20</v>
      </c>
      <c r="G9" s="13" t="s">
        <v>11</v>
      </c>
      <c r="H9" s="13" t="str">
        <f>VLOOKUP(G9,'[1]Tavola Z-1 (2)'!$C:$D,2,0)</f>
        <v>I/g</v>
      </c>
      <c r="I9" s="1">
        <v>42000000</v>
      </c>
      <c r="J9" s="2">
        <v>0.95</v>
      </c>
      <c r="K9" s="7">
        <v>0.22</v>
      </c>
      <c r="L9" s="16">
        <f t="shared" si="1"/>
        <v>3.8926892066794158E-2</v>
      </c>
      <c r="M9" s="8">
        <f t="shared" si="2"/>
        <v>341700.2585623191</v>
      </c>
      <c r="N9" s="9">
        <v>0.1</v>
      </c>
      <c r="O9" s="8">
        <f t="shared" si="0"/>
        <v>34170.025856231914</v>
      </c>
      <c r="P9" s="5">
        <f t="shared" si="3"/>
        <v>375870.28441855102</v>
      </c>
      <c r="Q9" s="72"/>
      <c r="R9" s="70"/>
      <c r="S9" s="75"/>
      <c r="T9" s="68">
        <v>0.22566638885110568</v>
      </c>
    </row>
    <row r="10" spans="1:38" ht="15.75" thickBot="1" x14ac:dyDescent="0.3">
      <c r="A10" s="43" t="s">
        <v>25</v>
      </c>
      <c r="B10" s="44" t="s">
        <v>8</v>
      </c>
      <c r="C10" s="63" t="s">
        <v>31</v>
      </c>
      <c r="D10" s="64">
        <v>15450267.037836289</v>
      </c>
      <c r="E10" s="47">
        <v>62843000</v>
      </c>
      <c r="F10" s="44" t="s">
        <v>20</v>
      </c>
      <c r="G10" s="48" t="s">
        <v>11</v>
      </c>
      <c r="H10" s="48" t="str">
        <f>VLOOKUP(G10,'[1]Tavola Z-1 (2)'!$C:$D,2,0)</f>
        <v>I/g</v>
      </c>
      <c r="I10" s="64">
        <v>10000000</v>
      </c>
      <c r="J10" s="49">
        <v>0.95</v>
      </c>
      <c r="K10" s="50">
        <v>0.22</v>
      </c>
      <c r="L10" s="51">
        <f t="shared" si="1"/>
        <v>4.5848931924611119E-2</v>
      </c>
      <c r="M10" s="52">
        <f t="shared" si="2"/>
        <v>95824.267722437246</v>
      </c>
      <c r="N10" s="53">
        <v>0.19375000000000001</v>
      </c>
      <c r="O10" s="52">
        <f t="shared" si="0"/>
        <v>18565.951871222216</v>
      </c>
      <c r="P10" s="54">
        <f t="shared" si="3"/>
        <v>114390.21959365947</v>
      </c>
      <c r="Q10" s="55">
        <f>+P10</f>
        <v>114390.21959365947</v>
      </c>
      <c r="R10" s="71"/>
      <c r="S10" s="76"/>
      <c r="T10" s="68">
        <v>0.20373583101352319</v>
      </c>
    </row>
    <row r="11" spans="1:38" x14ac:dyDescent="0.25">
      <c r="A11" s="56"/>
      <c r="B11" s="56"/>
      <c r="C11" s="57"/>
      <c r="D11" s="26"/>
      <c r="E11" s="57"/>
      <c r="F11" s="25"/>
      <c r="G11" s="27"/>
      <c r="H11" s="27"/>
      <c r="I11" s="26"/>
      <c r="J11" s="56"/>
      <c r="K11" s="56"/>
      <c r="L11" s="58"/>
      <c r="M11" s="26"/>
      <c r="N11" s="59"/>
      <c r="O11" s="26"/>
      <c r="P11" s="56"/>
      <c r="Q11" s="56"/>
      <c r="R11" s="56"/>
      <c r="S11" s="56"/>
    </row>
  </sheetData>
  <autoFilter ref="A1:S10" xr:uid="{CE4C3E12-830C-4BF8-A0E3-9AF8278A57F6}"/>
  <mergeCells count="5">
    <mergeCell ref="R2:R7"/>
    <mergeCell ref="R8:R10"/>
    <mergeCell ref="Q5:Q6"/>
    <mergeCell ref="Q8:Q9"/>
    <mergeCell ref="S2:S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DDTT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Squadrito, Dominique</cp:lastModifiedBy>
  <dcterms:created xsi:type="dcterms:W3CDTF">2015-06-05T18:17:20Z</dcterms:created>
  <dcterms:modified xsi:type="dcterms:W3CDTF">2020-07-02T14:21:02Z</dcterms:modified>
</cp:coreProperties>
</file>